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ozpočtář\ROZPOČET\Rozpočet 2025\Příprava rozpočtu\"/>
    </mc:Choice>
  </mc:AlternateContent>
  <bookViews>
    <workbookView xWindow="0" yWindow="0" windowWidth="28800" windowHeight="11700"/>
  </bookViews>
  <sheets>
    <sheet name="Lis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M17" i="1"/>
  <c r="L17" i="1"/>
  <c r="K17" i="1"/>
  <c r="J17" i="1"/>
  <c r="I17" i="1"/>
  <c r="G17" i="1"/>
  <c r="F17" i="1"/>
  <c r="E17" i="1"/>
  <c r="D17" i="1"/>
  <c r="C17" i="1"/>
  <c r="B17" i="1"/>
  <c r="H16" i="1"/>
  <c r="H15" i="1"/>
  <c r="H17" i="1" s="1"/>
  <c r="G13" i="1"/>
  <c r="G19" i="1" s="1"/>
  <c r="F13" i="1"/>
  <c r="F19" i="1" s="1"/>
  <c r="E13" i="1"/>
  <c r="E19" i="1" s="1"/>
  <c r="D13" i="1"/>
  <c r="B13" i="1"/>
  <c r="H12" i="1"/>
  <c r="I12" i="1" s="1"/>
  <c r="J12" i="1" s="1"/>
  <c r="K12" i="1" s="1"/>
  <c r="L12" i="1" s="1"/>
  <c r="M12" i="1" s="1"/>
  <c r="H11" i="1"/>
  <c r="I11" i="1" s="1"/>
  <c r="J11" i="1" s="1"/>
  <c r="K11" i="1" s="1"/>
  <c r="L11" i="1" s="1"/>
  <c r="M11" i="1" s="1"/>
  <c r="H10" i="1"/>
  <c r="I10" i="1" s="1"/>
  <c r="J10" i="1" s="1"/>
  <c r="K10" i="1" s="1"/>
  <c r="L10" i="1" s="1"/>
  <c r="M10" i="1" s="1"/>
  <c r="G8" i="1"/>
  <c r="F8" i="1"/>
  <c r="E8" i="1"/>
  <c r="C8" i="1"/>
  <c r="C13" i="1" s="1"/>
  <c r="C19" i="1" s="1"/>
  <c r="H6" i="1"/>
  <c r="I6" i="1" s="1"/>
  <c r="J6" i="1" s="1"/>
  <c r="K6" i="1" s="1"/>
  <c r="L6" i="1" s="1"/>
  <c r="M6" i="1" s="1"/>
  <c r="H5" i="1"/>
  <c r="I5" i="1" s="1"/>
  <c r="I8" i="1" l="1"/>
  <c r="I13" i="1" s="1"/>
  <c r="I19" i="1" s="1"/>
  <c r="J5" i="1"/>
  <c r="H8" i="1"/>
  <c r="H13" i="1" s="1"/>
  <c r="H19" i="1" s="1"/>
  <c r="K5" i="1" l="1"/>
  <c r="J8" i="1"/>
  <c r="J13" i="1" s="1"/>
  <c r="J19" i="1" s="1"/>
  <c r="L5" i="1" l="1"/>
  <c r="K8" i="1"/>
  <c r="K13" i="1" s="1"/>
  <c r="K19" i="1" s="1"/>
  <c r="M5" i="1" l="1"/>
  <c r="M8" i="1" s="1"/>
  <c r="M13" i="1" s="1"/>
  <c r="M19" i="1" s="1"/>
  <c r="L8" i="1"/>
  <c r="L13" i="1" s="1"/>
  <c r="L19" i="1" s="1"/>
</calcChain>
</file>

<file path=xl/sharedStrings.xml><?xml version="1.0" encoding="utf-8"?>
<sst xmlns="http://schemas.openxmlformats.org/spreadsheetml/2006/main" count="33" uniqueCount="33">
  <si>
    <t>Střednědobý výhled rozpočtu (§2 odst. 1 a § 3 zákona č. 250/2000 Sb.) MČ Praha-Čakovice do r. 2030</t>
  </si>
  <si>
    <t>v  tis. Kč (bez deset. míst)</t>
  </si>
  <si>
    <t>Název položky</t>
  </si>
  <si>
    <t>Skut. 2019/*</t>
  </si>
  <si>
    <t>Skut. 2020/*</t>
  </si>
  <si>
    <t>Skut. 2021/*</t>
  </si>
  <si>
    <t>Skut. 2022/*</t>
  </si>
  <si>
    <t>Skut 2023*</t>
  </si>
  <si>
    <t>Skut 2024*</t>
  </si>
  <si>
    <t>Očekávaná skut. 2025</t>
  </si>
  <si>
    <t>RV 2026</t>
  </si>
  <si>
    <t>RV 2027</t>
  </si>
  <si>
    <t>RV 2028</t>
  </si>
  <si>
    <t>RV 2029</t>
  </si>
  <si>
    <t>RV 2030</t>
  </si>
  <si>
    <t>Daňové příjmy - třída 1</t>
  </si>
  <si>
    <t>Nedaňové příjmy - třída 2</t>
  </si>
  <si>
    <t>Kapitálové příjmy  - třída 3</t>
  </si>
  <si>
    <t xml:space="preserve">Vlastní příjmy  </t>
  </si>
  <si>
    <t>Přijaté  transfery (po konsolidaci) -třída 4</t>
  </si>
  <si>
    <t xml:space="preserve"> </t>
  </si>
  <si>
    <t>v tom ve SR: a) FVz z rozpočtu vlastního HMP (ZJ 921, 950-953)</t>
  </si>
  <si>
    <t xml:space="preserve">                       b) příspěvek na výkon státní správy (ZJ 900)</t>
  </si>
  <si>
    <t xml:space="preserve">Příjmy celkem </t>
  </si>
  <si>
    <t xml:space="preserve">Provozní výdaje (po konsolidaci) - třída 5 </t>
  </si>
  <si>
    <t>Kapitálové výdaje - třída 6</t>
  </si>
  <si>
    <t xml:space="preserve">Výdaje celkem </t>
  </si>
  <si>
    <t>Výsledek hospodaření ( - schodek, + přebytek)</t>
  </si>
  <si>
    <t>Úhrada dlouhodobých fin. závazků - pol. 8xx4</t>
  </si>
  <si>
    <t>Úhrada dlouhodobých fin. závazků  pol 6363/5347 (u NFV na investiční účely  od r. 2023 pol. 6363, do r. 2022 pol 5347)</t>
  </si>
  <si>
    <t>Tvorba rezervy na dluhovou službu /**</t>
  </si>
  <si>
    <t>/*údaje ze sestavy bilance k 31.12. daného roku /sloupec skutečnost/</t>
  </si>
  <si>
    <t>/** vyplní  pouze ty MČ, které si tvoří rezervy na splácení  dlouhodobých úvěrů a půjček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</si>
</sst>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u/>
      <sz val="10"/>
      <name val="Calibri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charset val="238"/>
    </font>
    <font>
      <i/>
      <sz val="10"/>
      <name val="Arial CE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2" borderId="2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6" xfId="0" applyFont="1" applyBorder="1"/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12" xfId="0" applyFont="1" applyBorder="1"/>
    <xf numFmtId="3" fontId="6" fillId="2" borderId="13" xfId="0" applyNumberFormat="1" applyFont="1" applyFill="1" applyBorder="1"/>
    <xf numFmtId="3" fontId="0" fillId="2" borderId="13" xfId="0" applyNumberFormat="1" applyFill="1" applyBorder="1"/>
    <xf numFmtId="3" fontId="0" fillId="3" borderId="13" xfId="0" applyNumberForma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0" fontId="9" fillId="0" borderId="16" xfId="0" applyFont="1" applyBorder="1"/>
    <xf numFmtId="3" fontId="0" fillId="3" borderId="14" xfId="0" applyNumberFormat="1" applyFill="1" applyBorder="1"/>
    <xf numFmtId="0" fontId="7" fillId="0" borderId="17" xfId="0" applyFont="1" applyBorder="1"/>
    <xf numFmtId="3" fontId="8" fillId="2" borderId="18" xfId="0" applyNumberFormat="1" applyFont="1" applyFill="1" applyBorder="1"/>
    <xf numFmtId="3" fontId="8" fillId="3" borderId="18" xfId="0" applyNumberFormat="1" applyFont="1" applyFill="1" applyBorder="1"/>
    <xf numFmtId="3" fontId="8" fillId="0" borderId="18" xfId="0" applyNumberFormat="1" applyFont="1" applyBorder="1"/>
    <xf numFmtId="3" fontId="8" fillId="0" borderId="19" xfId="0" applyNumberFormat="1" applyFont="1" applyBorder="1"/>
    <xf numFmtId="3" fontId="8" fillId="0" borderId="20" xfId="0" applyNumberFormat="1" applyFont="1" applyBorder="1"/>
    <xf numFmtId="0" fontId="7" fillId="0" borderId="21" xfId="0" applyFont="1" applyBorder="1"/>
    <xf numFmtId="3" fontId="8" fillId="2" borderId="22" xfId="0" applyNumberFormat="1" applyFont="1" applyFill="1" applyBorder="1"/>
    <xf numFmtId="3" fontId="8" fillId="2" borderId="23" xfId="0" applyNumberFormat="1" applyFont="1" applyFill="1" applyBorder="1"/>
    <xf numFmtId="3" fontId="8" fillId="3" borderId="0" xfId="0" applyNumberFormat="1" applyFont="1" applyFill="1"/>
    <xf numFmtId="3" fontId="8" fillId="0" borderId="24" xfId="0" applyNumberFormat="1" applyFont="1" applyBorder="1"/>
    <xf numFmtId="3" fontId="8" fillId="0" borderId="22" xfId="0" applyNumberFormat="1" applyFont="1" applyBorder="1"/>
    <xf numFmtId="3" fontId="8" fillId="0" borderId="25" xfId="0" applyNumberFormat="1" applyFont="1" applyBorder="1"/>
    <xf numFmtId="3" fontId="0" fillId="2" borderId="26" xfId="0" applyNumberFormat="1" applyFill="1" applyBorder="1"/>
    <xf numFmtId="3" fontId="0" fillId="3" borderId="26" xfId="0" applyNumberFormat="1" applyFill="1" applyBorder="1"/>
    <xf numFmtId="3" fontId="0" fillId="0" borderId="26" xfId="0" applyNumberFormat="1" applyBorder="1"/>
    <xf numFmtId="3" fontId="0" fillId="0" borderId="27" xfId="0" applyNumberFormat="1" applyBorder="1"/>
    <xf numFmtId="0" fontId="10" fillId="0" borderId="16" xfId="0" applyFont="1" applyBorder="1"/>
    <xf numFmtId="0" fontId="10" fillId="0" borderId="21" xfId="0" applyFont="1" applyBorder="1"/>
    <xf numFmtId="3" fontId="6" fillId="2" borderId="22" xfId="0" applyNumberFormat="1" applyFont="1" applyFill="1" applyBorder="1"/>
    <xf numFmtId="3" fontId="0" fillId="2" borderId="22" xfId="0" applyNumberFormat="1" applyFill="1" applyBorder="1"/>
    <xf numFmtId="3" fontId="0" fillId="2" borderId="23" xfId="0" applyNumberFormat="1" applyFill="1" applyBorder="1"/>
    <xf numFmtId="3" fontId="0" fillId="3" borderId="0" xfId="0" applyNumberFormat="1" applyFill="1"/>
    <xf numFmtId="3" fontId="0" fillId="0" borderId="24" xfId="0" applyNumberFormat="1" applyBorder="1"/>
    <xf numFmtId="3" fontId="0" fillId="0" borderId="22" xfId="0" applyNumberFormat="1" applyBorder="1"/>
    <xf numFmtId="3" fontId="0" fillId="0" borderId="25" xfId="0" applyNumberFormat="1" applyBorder="1"/>
    <xf numFmtId="3" fontId="6" fillId="2" borderId="28" xfId="0" applyNumberFormat="1" applyFont="1" applyFill="1" applyBorder="1"/>
    <xf numFmtId="3" fontId="0" fillId="2" borderId="28" xfId="0" applyNumberFormat="1" applyFill="1" applyBorder="1"/>
    <xf numFmtId="3" fontId="0" fillId="3" borderId="28" xfId="0" applyNumberFormat="1" applyFill="1" applyBorder="1"/>
    <xf numFmtId="3" fontId="0" fillId="0" borderId="28" xfId="0" applyNumberFormat="1" applyBorder="1"/>
    <xf numFmtId="3" fontId="0" fillId="0" borderId="29" xfId="0" applyNumberFormat="1" applyBorder="1"/>
    <xf numFmtId="3" fontId="0" fillId="0" borderId="30" xfId="0" applyNumberFormat="1" applyBorder="1"/>
    <xf numFmtId="3" fontId="0" fillId="2" borderId="31" xfId="0" applyNumberFormat="1" applyFill="1" applyBorder="1"/>
    <xf numFmtId="3" fontId="0" fillId="3" borderId="31" xfId="0" applyNumberFormat="1" applyFill="1" applyBorder="1"/>
    <xf numFmtId="3" fontId="8" fillId="2" borderId="2" xfId="0" applyNumberFormat="1" applyFont="1" applyFill="1" applyBorder="1"/>
    <xf numFmtId="3" fontId="8" fillId="3" borderId="2" xfId="0" applyNumberFormat="1" applyFont="1" applyFill="1" applyBorder="1"/>
    <xf numFmtId="3" fontId="8" fillId="0" borderId="2" xfId="0" applyNumberFormat="1" applyFont="1" applyBorder="1"/>
    <xf numFmtId="3" fontId="8" fillId="0" borderId="4" xfId="0" applyNumberFormat="1" applyFont="1" applyBorder="1"/>
    <xf numFmtId="3" fontId="8" fillId="0" borderId="5" xfId="0" applyNumberFormat="1" applyFont="1" applyBorder="1"/>
    <xf numFmtId="3" fontId="8" fillId="0" borderId="32" xfId="0" applyNumberFormat="1" applyFont="1" applyBorder="1"/>
    <xf numFmtId="3" fontId="8" fillId="0" borderId="33" xfId="0" applyNumberFormat="1" applyFont="1" applyBorder="1"/>
    <xf numFmtId="0" fontId="7" fillId="0" borderId="12" xfId="0" applyFont="1" applyBorder="1"/>
    <xf numFmtId="3" fontId="8" fillId="2" borderId="28" xfId="0" applyNumberFormat="1" applyFont="1" applyFill="1" applyBorder="1"/>
    <xf numFmtId="3" fontId="8" fillId="2" borderId="31" xfId="0" applyNumberFormat="1" applyFont="1" applyFill="1" applyBorder="1"/>
    <xf numFmtId="3" fontId="8" fillId="3" borderId="34" xfId="0" applyNumberFormat="1" applyFont="1" applyFill="1" applyBorder="1"/>
    <xf numFmtId="3" fontId="8" fillId="0" borderId="29" xfId="0" applyNumberFormat="1" applyFont="1" applyBorder="1"/>
    <xf numFmtId="3" fontId="8" fillId="0" borderId="28" xfId="0" applyNumberFormat="1" applyFont="1" applyBorder="1"/>
    <xf numFmtId="3" fontId="8" fillId="0" borderId="34" xfId="0" applyNumberFormat="1" applyFont="1" applyBorder="1"/>
    <xf numFmtId="3" fontId="8" fillId="0" borderId="30" xfId="0" applyNumberFormat="1" applyFont="1" applyBorder="1"/>
    <xf numFmtId="0" fontId="10" fillId="0" borderId="12" xfId="0" applyFont="1" applyBorder="1"/>
    <xf numFmtId="3" fontId="11" fillId="2" borderId="28" xfId="0" applyNumberFormat="1" applyFont="1" applyFill="1" applyBorder="1"/>
    <xf numFmtId="3" fontId="11" fillId="2" borderId="31" xfId="0" applyNumberFormat="1" applyFont="1" applyFill="1" applyBorder="1"/>
    <xf numFmtId="3" fontId="11" fillId="3" borderId="34" xfId="0" applyNumberFormat="1" applyFont="1" applyFill="1" applyBorder="1"/>
    <xf numFmtId="3" fontId="11" fillId="0" borderId="29" xfId="0" applyNumberFormat="1" applyFont="1" applyBorder="1"/>
    <xf numFmtId="3" fontId="11" fillId="0" borderId="28" xfId="0" applyNumberFormat="1" applyFont="1" applyBorder="1"/>
    <xf numFmtId="3" fontId="11" fillId="0" borderId="34" xfId="0" applyNumberFormat="1" applyFont="1" applyBorder="1"/>
    <xf numFmtId="3" fontId="11" fillId="0" borderId="30" xfId="0" applyNumberFormat="1" applyFont="1" applyBorder="1"/>
    <xf numFmtId="0" fontId="10" fillId="0" borderId="12" xfId="0" applyFont="1" applyBorder="1" applyAlignment="1">
      <alignment wrapText="1"/>
    </xf>
    <xf numFmtId="3" fontId="6" fillId="2" borderId="31" xfId="0" applyNumberFormat="1" applyFont="1" applyFill="1" applyBorder="1"/>
    <xf numFmtId="3" fontId="6" fillId="3" borderId="31" xfId="0" applyNumberFormat="1" applyFont="1" applyFill="1" applyBorder="1"/>
    <xf numFmtId="3" fontId="6" fillId="0" borderId="31" xfId="0" applyNumberFormat="1" applyFont="1" applyBorder="1"/>
    <xf numFmtId="3" fontId="6" fillId="0" borderId="28" xfId="0" applyNumberFormat="1" applyFont="1" applyBorder="1"/>
    <xf numFmtId="3" fontId="6" fillId="0" borderId="34" xfId="0" applyNumberFormat="1" applyFont="1" applyBorder="1"/>
    <xf numFmtId="3" fontId="6" fillId="0" borderId="29" xfId="0" applyNumberFormat="1" applyFont="1" applyBorder="1"/>
    <xf numFmtId="3" fontId="6" fillId="0" borderId="30" xfId="0" applyNumberFormat="1" applyFont="1" applyBorder="1"/>
    <xf numFmtId="0" fontId="10" fillId="0" borderId="17" xfId="0" applyFont="1" applyBorder="1" applyAlignment="1">
      <alignment wrapText="1"/>
    </xf>
    <xf numFmtId="3" fontId="6" fillId="2" borderId="35" xfId="0" applyNumberFormat="1" applyFont="1" applyFill="1" applyBorder="1"/>
    <xf numFmtId="3" fontId="6" fillId="2" borderId="36" xfId="0" applyNumberFormat="1" applyFont="1" applyFill="1" applyBorder="1"/>
    <xf numFmtId="3" fontId="6" fillId="3" borderId="37" xfId="0" applyNumberFormat="1" applyFont="1" applyFill="1" applyBorder="1"/>
    <xf numFmtId="3" fontId="6" fillId="0" borderId="38" xfId="0" applyNumberFormat="1" applyFont="1" applyBorder="1"/>
    <xf numFmtId="3" fontId="6" fillId="0" borderId="35" xfId="0" applyNumberFormat="1" applyFont="1" applyBorder="1"/>
    <xf numFmtId="3" fontId="6" fillId="0" borderId="37" xfId="0" applyNumberFormat="1" applyFont="1" applyBorder="1"/>
    <xf numFmtId="3" fontId="6" fillId="0" borderId="39" xfId="0" applyNumberFormat="1" applyFont="1" applyBorder="1"/>
    <xf numFmtId="0" fontId="9" fillId="0" borderId="0" xfId="0" applyFont="1"/>
    <xf numFmtId="0" fontId="12" fillId="0" borderId="0" xfId="0" applyFont="1"/>
    <xf numFmtId="4" fontId="0" fillId="0" borderId="0" xfId="0" applyNumberFormat="1"/>
  </cellXfs>
  <cellStyles count="2">
    <cellStyle name="Normální" xfId="0" builtinId="0"/>
    <cellStyle name="normální_tabulka č. 4 návrh rozpočtového výhledu- 2015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&#269;t&#225;&#345;/ROZPO&#268;ET/Rozpo&#269;et%202025/Rozpo&#269;et%202025%20fin&#225;ln&#237;%20verze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ÍJMY TAB"/>
      <sheetName val="VÝDAJE TAB"/>
      <sheetName val="tab"/>
      <sheetName val="ÚČTY k 31.12.2024"/>
      <sheetName val="VHČ"/>
      <sheetName val="příjmy"/>
      <sheetName val="výdaje "/>
      <sheetName val="Přehled dotací"/>
      <sheetName val="Závazky z předchozích let"/>
      <sheetName val="OBHSB"/>
      <sheetName val="OU "/>
      <sheetName val="TS ÚMČ+BRABEC+KAŠPER"/>
      <sheetName val="Úřad"/>
      <sheetName val="Rozpočtový výhled"/>
    </sheetNames>
    <sheetDataSet>
      <sheetData sheetId="0"/>
      <sheetData sheetId="1"/>
      <sheetData sheetId="2"/>
      <sheetData sheetId="3"/>
      <sheetData sheetId="4"/>
      <sheetData sheetId="5">
        <row r="7">
          <cell r="D7">
            <v>2000</v>
          </cell>
        </row>
        <row r="9">
          <cell r="D9">
            <v>20000</v>
          </cell>
        </row>
        <row r="11">
          <cell r="D11">
            <v>40000</v>
          </cell>
        </row>
        <row r="12">
          <cell r="D12">
            <v>60000</v>
          </cell>
        </row>
        <row r="14">
          <cell r="D14">
            <v>300000</v>
          </cell>
        </row>
        <row r="15">
          <cell r="D15">
            <v>100000</v>
          </cell>
        </row>
        <row r="16">
          <cell r="D16">
            <v>500000</v>
          </cell>
        </row>
        <row r="17">
          <cell r="D17">
            <v>100000</v>
          </cell>
        </row>
        <row r="18">
          <cell r="D18">
            <v>25000000</v>
          </cell>
        </row>
        <row r="19">
          <cell r="D19">
            <v>5000000</v>
          </cell>
        </row>
        <row r="20">
          <cell r="D20">
            <v>88056800</v>
          </cell>
        </row>
        <row r="21">
          <cell r="D21">
            <v>389000</v>
          </cell>
        </row>
        <row r="25">
          <cell r="D25">
            <v>22500000</v>
          </cell>
        </row>
      </sheetData>
      <sheetData sheetId="6">
        <row r="49">
          <cell r="C49">
            <v>121791400</v>
          </cell>
        </row>
        <row r="79">
          <cell r="C79">
            <v>215605900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>
      <selection activeCell="B32" sqref="B32"/>
    </sheetView>
  </sheetViews>
  <sheetFormatPr defaultColWidth="9.140625" defaultRowHeight="12.75" x14ac:dyDescent="0.2"/>
  <cols>
    <col min="1" max="1" width="49.28515625" style="1" customWidth="1"/>
    <col min="2" max="2" width="11.7109375" style="1" customWidth="1"/>
    <col min="3" max="3" width="11.5703125" style="1" customWidth="1"/>
    <col min="4" max="4" width="12.5703125" style="1" customWidth="1"/>
    <col min="5" max="5" width="11.85546875" style="1" customWidth="1"/>
    <col min="6" max="6" width="18" style="1" customWidth="1"/>
    <col min="7" max="7" width="18.85546875" style="1" customWidth="1"/>
    <col min="8" max="8" width="21.7109375" style="1" customWidth="1"/>
    <col min="9" max="10" width="11.140625" style="1" customWidth="1"/>
    <col min="11" max="11" width="11" style="1" customWidth="1"/>
    <col min="12" max="15" width="9.140625" style="1"/>
    <col min="16" max="16" width="26" style="1" customWidth="1"/>
    <col min="17" max="16384" width="9.140625" style="1"/>
  </cols>
  <sheetData>
    <row r="1" spans="1:17" x14ac:dyDescent="0.2">
      <c r="C1" s="2"/>
      <c r="D1" s="2"/>
      <c r="E1" s="2"/>
    </row>
    <row r="2" spans="1:17" ht="16.5" thickBot="1" x14ac:dyDescent="0.3">
      <c r="A2" s="3" t="s">
        <v>0</v>
      </c>
      <c r="B2" s="4"/>
      <c r="C2" s="4"/>
      <c r="D2" s="4"/>
      <c r="E2" s="4"/>
      <c r="F2" s="4"/>
      <c r="G2" s="4"/>
      <c r="H2" s="4"/>
      <c r="I2" s="5" t="s">
        <v>1</v>
      </c>
      <c r="J2" s="4"/>
      <c r="K2" s="4"/>
      <c r="L2" s="4"/>
      <c r="M2" s="4"/>
    </row>
    <row r="3" spans="1:17" ht="13.5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 t="s">
        <v>9</v>
      </c>
      <c r="I3" s="9" t="s">
        <v>10</v>
      </c>
      <c r="J3" s="10" t="s">
        <v>11</v>
      </c>
      <c r="K3" s="9" t="s">
        <v>12</v>
      </c>
      <c r="L3" s="11" t="s">
        <v>13</v>
      </c>
      <c r="M3" s="12" t="s">
        <v>14</v>
      </c>
    </row>
    <row r="4" spans="1:17" x14ac:dyDescent="0.2">
      <c r="A4" s="13"/>
      <c r="B4" s="14"/>
      <c r="C4" s="14"/>
      <c r="D4" s="14"/>
      <c r="E4" s="14"/>
      <c r="F4" s="15"/>
      <c r="G4" s="16"/>
      <c r="H4" s="17"/>
      <c r="I4" s="18"/>
      <c r="J4" s="18"/>
      <c r="K4" s="19"/>
      <c r="L4" s="17"/>
      <c r="M4" s="20"/>
    </row>
    <row r="5" spans="1:17" ht="15" x14ac:dyDescent="0.25">
      <c r="A5" s="21" t="s">
        <v>15</v>
      </c>
      <c r="B5" s="22">
        <v>11889</v>
      </c>
      <c r="C5" s="22">
        <v>15314</v>
      </c>
      <c r="D5" s="22">
        <v>16166</v>
      </c>
      <c r="E5" s="23">
        <v>16092.43</v>
      </c>
      <c r="F5" s="23">
        <v>16881</v>
      </c>
      <c r="G5" s="24">
        <v>29959</v>
      </c>
      <c r="H5" s="25">
        <f>([1]příjmy!D14+[1]příjmy!D15+[1]příjmy!D16+[1]příjmy!D17+[1]příjmy!D18)/1000</f>
        <v>26000</v>
      </c>
      <c r="I5" s="25">
        <f t="shared" ref="I5:L6" si="0">H5*1.1</f>
        <v>28600.000000000004</v>
      </c>
      <c r="J5" s="25">
        <f>I5*1.1</f>
        <v>31460.000000000007</v>
      </c>
      <c r="K5" s="25">
        <f t="shared" si="0"/>
        <v>34606.000000000007</v>
      </c>
      <c r="L5" s="26">
        <f>K5*1.1</f>
        <v>38066.600000000013</v>
      </c>
      <c r="M5" s="27">
        <f>L5*1.1</f>
        <v>41873.260000000017</v>
      </c>
    </row>
    <row r="6" spans="1:17" ht="15" x14ac:dyDescent="0.25">
      <c r="A6" s="21" t="s">
        <v>16</v>
      </c>
      <c r="B6" s="22">
        <v>5131</v>
      </c>
      <c r="C6" s="22">
        <v>1682</v>
      </c>
      <c r="D6" s="22">
        <v>3382</v>
      </c>
      <c r="E6" s="23">
        <v>8480.5400000000009</v>
      </c>
      <c r="F6" s="23">
        <v>22926</v>
      </c>
      <c r="G6" s="24">
        <v>26336</v>
      </c>
      <c r="H6" s="25">
        <f>([1]příjmy!D7+[1]příjmy!D9+[1]příjmy!D11+[1]příjmy!D19+[1]příjmy!D12)/1000</f>
        <v>5122</v>
      </c>
      <c r="I6" s="25">
        <f t="shared" si="0"/>
        <v>5634.2000000000007</v>
      </c>
      <c r="J6" s="25">
        <f>I6*1.1</f>
        <v>6197.6200000000017</v>
      </c>
      <c r="K6" s="25">
        <f t="shared" si="0"/>
        <v>6817.3820000000023</v>
      </c>
      <c r="L6" s="26">
        <f t="shared" si="0"/>
        <v>7499.120200000003</v>
      </c>
      <c r="M6" s="27">
        <f>L6*1.1</f>
        <v>8249.0322200000046</v>
      </c>
    </row>
    <row r="7" spans="1:17" ht="15" x14ac:dyDescent="0.25">
      <c r="A7" s="28" t="s">
        <v>17</v>
      </c>
      <c r="B7" s="22">
        <v>0</v>
      </c>
      <c r="C7" s="22">
        <v>0</v>
      </c>
      <c r="D7" s="22">
        <v>126</v>
      </c>
      <c r="E7" s="23">
        <v>2240</v>
      </c>
      <c r="F7" s="23">
        <v>2480</v>
      </c>
      <c r="G7" s="29">
        <v>0</v>
      </c>
      <c r="H7" s="25">
        <v>0</v>
      </c>
      <c r="I7" s="26">
        <v>0</v>
      </c>
      <c r="J7" s="26">
        <v>0</v>
      </c>
      <c r="K7" s="26">
        <v>0</v>
      </c>
      <c r="L7" s="26">
        <v>0</v>
      </c>
      <c r="M7" s="27">
        <v>0</v>
      </c>
    </row>
    <row r="8" spans="1:17" ht="13.5" thickBot="1" x14ac:dyDescent="0.25">
      <c r="A8" s="30" t="s">
        <v>18</v>
      </c>
      <c r="B8" s="31">
        <v>17021</v>
      </c>
      <c r="C8" s="31">
        <f>SUM(C5:C7)</f>
        <v>16996</v>
      </c>
      <c r="D8" s="31">
        <v>19673</v>
      </c>
      <c r="E8" s="31">
        <f t="shared" ref="E8:M8" si="1">SUM(E5:E7)</f>
        <v>26812.97</v>
      </c>
      <c r="F8" s="31">
        <f>SUM(F5:F7)</f>
        <v>42287</v>
      </c>
      <c r="G8" s="32">
        <f>SUM(G5:G7)</f>
        <v>56295</v>
      </c>
      <c r="H8" s="33">
        <f t="shared" si="1"/>
        <v>31122</v>
      </c>
      <c r="I8" s="33">
        <f t="shared" si="1"/>
        <v>34234.200000000004</v>
      </c>
      <c r="J8" s="33">
        <f t="shared" si="1"/>
        <v>37657.62000000001</v>
      </c>
      <c r="K8" s="34">
        <f t="shared" si="1"/>
        <v>41423.382000000012</v>
      </c>
      <c r="L8" s="34">
        <f t="shared" si="1"/>
        <v>45565.720200000018</v>
      </c>
      <c r="M8" s="35">
        <f t="shared" si="1"/>
        <v>50122.292220000018</v>
      </c>
    </row>
    <row r="9" spans="1:17" x14ac:dyDescent="0.2">
      <c r="A9" s="36"/>
      <c r="B9" s="37"/>
      <c r="C9" s="37"/>
      <c r="D9" s="37"/>
      <c r="E9" s="37"/>
      <c r="F9" s="38"/>
      <c r="G9" s="39"/>
      <c r="H9" s="40"/>
      <c r="I9" s="41"/>
      <c r="J9" s="41"/>
      <c r="K9" s="40"/>
      <c r="L9" s="40"/>
      <c r="M9" s="42"/>
    </row>
    <row r="10" spans="1:17" ht="15" x14ac:dyDescent="0.25">
      <c r="A10" s="28" t="s">
        <v>19</v>
      </c>
      <c r="B10" s="22">
        <v>137504</v>
      </c>
      <c r="C10" s="22">
        <v>162120</v>
      </c>
      <c r="D10" s="22">
        <v>170963</v>
      </c>
      <c r="E10" s="23">
        <v>372124</v>
      </c>
      <c r="F10" s="43">
        <v>281502</v>
      </c>
      <c r="G10" s="44">
        <v>256451</v>
      </c>
      <c r="H10" s="45">
        <f>([1]příjmy!D20+[1]příjmy!D21+[1]příjmy!D25)/1000</f>
        <v>110945.8</v>
      </c>
      <c r="I10" s="45">
        <f t="shared" ref="I10:M12" si="2">H10*1.1</f>
        <v>122040.38000000002</v>
      </c>
      <c r="J10" s="45">
        <f>I10*1.1</f>
        <v>134244.41800000003</v>
      </c>
      <c r="K10" s="45">
        <f t="shared" si="2"/>
        <v>147668.85980000006</v>
      </c>
      <c r="L10" s="46">
        <f t="shared" si="2"/>
        <v>162435.74578000008</v>
      </c>
      <c r="M10" s="27">
        <f t="shared" si="2"/>
        <v>178679.32035800011</v>
      </c>
      <c r="Q10" s="1" t="s">
        <v>20</v>
      </c>
    </row>
    <row r="11" spans="1:17" ht="15" x14ac:dyDescent="0.25">
      <c r="A11" s="47" t="s">
        <v>21</v>
      </c>
      <c r="B11" s="22">
        <v>65590</v>
      </c>
      <c r="C11" s="22">
        <v>68426</v>
      </c>
      <c r="D11" s="22">
        <v>68426</v>
      </c>
      <c r="E11" s="23">
        <v>72230</v>
      </c>
      <c r="F11" s="43">
        <v>76280</v>
      </c>
      <c r="G11" s="44">
        <v>83901</v>
      </c>
      <c r="H11" s="45">
        <f>[1]příjmy!D20/1000</f>
        <v>88056.8</v>
      </c>
      <c r="I11" s="45">
        <f t="shared" si="2"/>
        <v>96862.48000000001</v>
      </c>
      <c r="J11" s="45">
        <f>I11*1.1</f>
        <v>106548.72800000002</v>
      </c>
      <c r="K11" s="45">
        <f t="shared" si="2"/>
        <v>117203.60080000003</v>
      </c>
      <c r="L11" s="46">
        <f t="shared" si="2"/>
        <v>128923.96088000004</v>
      </c>
      <c r="M11" s="27">
        <f t="shared" si="2"/>
        <v>141816.35696800007</v>
      </c>
    </row>
    <row r="12" spans="1:17" ht="15" x14ac:dyDescent="0.25">
      <c r="A12" s="47" t="s">
        <v>22</v>
      </c>
      <c r="B12" s="22">
        <v>339</v>
      </c>
      <c r="C12" s="22">
        <v>375</v>
      </c>
      <c r="D12" s="22">
        <v>378</v>
      </c>
      <c r="E12" s="23">
        <v>388</v>
      </c>
      <c r="F12" s="43">
        <v>406</v>
      </c>
      <c r="G12" s="44">
        <v>398</v>
      </c>
      <c r="H12" s="45">
        <f>[1]příjmy!D21/1000</f>
        <v>389</v>
      </c>
      <c r="I12" s="45">
        <f t="shared" si="2"/>
        <v>427.90000000000003</v>
      </c>
      <c r="J12" s="45">
        <f>I12*1.1</f>
        <v>470.69000000000005</v>
      </c>
      <c r="K12" s="45">
        <f t="shared" si="2"/>
        <v>517.75900000000013</v>
      </c>
      <c r="L12" s="46">
        <f t="shared" si="2"/>
        <v>569.53490000000022</v>
      </c>
      <c r="M12" s="27">
        <f t="shared" si="2"/>
        <v>626.48839000000032</v>
      </c>
    </row>
    <row r="13" spans="1:17" ht="13.5" thickBot="1" x14ac:dyDescent="0.25">
      <c r="A13" s="30" t="s">
        <v>23</v>
      </c>
      <c r="B13" s="31">
        <f>B8+B10</f>
        <v>154525</v>
      </c>
      <c r="C13" s="31">
        <f>C8+C10</f>
        <v>179116</v>
      </c>
      <c r="D13" s="31">
        <f>D8+D10</f>
        <v>190636</v>
      </c>
      <c r="E13" s="31">
        <f t="shared" ref="E13:M13" si="3">E8+E10</f>
        <v>398936.97</v>
      </c>
      <c r="F13" s="31">
        <f>F8+F10</f>
        <v>323789</v>
      </c>
      <c r="G13" s="32">
        <f>G8+G10</f>
        <v>312746</v>
      </c>
      <c r="H13" s="33">
        <f>H8+H10</f>
        <v>142067.79999999999</v>
      </c>
      <c r="I13" s="33">
        <f t="shared" si="3"/>
        <v>156274.58000000002</v>
      </c>
      <c r="J13" s="33">
        <f t="shared" si="3"/>
        <v>171902.03800000006</v>
      </c>
      <c r="K13" s="34">
        <f t="shared" si="3"/>
        <v>189092.24180000008</v>
      </c>
      <c r="L13" s="34">
        <f t="shared" si="3"/>
        <v>208001.4659800001</v>
      </c>
      <c r="M13" s="35">
        <f t="shared" si="3"/>
        <v>228801.61257800012</v>
      </c>
    </row>
    <row r="14" spans="1:17" ht="15" x14ac:dyDescent="0.25">
      <c r="A14" s="48"/>
      <c r="B14" s="49"/>
      <c r="C14" s="49"/>
      <c r="D14" s="49"/>
      <c r="E14" s="50"/>
      <c r="F14" s="51"/>
      <c r="G14" s="52"/>
      <c r="H14" s="53"/>
      <c r="I14" s="54"/>
      <c r="J14" s="54"/>
      <c r="K14" s="53"/>
      <c r="L14" s="53"/>
      <c r="M14" s="55"/>
    </row>
    <row r="15" spans="1:17" ht="15" x14ac:dyDescent="0.25">
      <c r="A15" s="21" t="s">
        <v>24</v>
      </c>
      <c r="B15" s="56">
        <v>94288</v>
      </c>
      <c r="C15" s="56">
        <v>88573</v>
      </c>
      <c r="D15" s="56">
        <v>88953</v>
      </c>
      <c r="E15" s="57">
        <v>94352</v>
      </c>
      <c r="F15" s="57">
        <v>112268</v>
      </c>
      <c r="G15" s="58">
        <v>123133</v>
      </c>
      <c r="H15" s="59">
        <f>'[1]výdaje '!C49/1000</f>
        <v>121791.4</v>
      </c>
      <c r="I15" s="59">
        <v>94352</v>
      </c>
      <c r="J15" s="59">
        <v>94352</v>
      </c>
      <c r="K15" s="59">
        <v>94352</v>
      </c>
      <c r="L15" s="60">
        <v>94352</v>
      </c>
      <c r="M15" s="61">
        <v>94352</v>
      </c>
    </row>
    <row r="16" spans="1:17" ht="15" x14ac:dyDescent="0.25">
      <c r="A16" s="21" t="s">
        <v>25</v>
      </c>
      <c r="B16" s="56">
        <v>185329</v>
      </c>
      <c r="C16" s="56">
        <v>53624</v>
      </c>
      <c r="D16" s="56">
        <v>68972</v>
      </c>
      <c r="E16" s="57">
        <v>122458.59</v>
      </c>
      <c r="F16" s="62">
        <v>263162</v>
      </c>
      <c r="G16" s="63">
        <v>190097</v>
      </c>
      <c r="H16" s="59">
        <f>'[1]výdaje '!C79/1000</f>
        <v>215605.9</v>
      </c>
      <c r="I16" s="59">
        <v>122458.59</v>
      </c>
      <c r="J16" s="59">
        <v>122458.59</v>
      </c>
      <c r="K16" s="59">
        <v>122458.59</v>
      </c>
      <c r="L16" s="60">
        <v>122458.59</v>
      </c>
      <c r="M16" s="61">
        <v>122458.59</v>
      </c>
    </row>
    <row r="17" spans="1:13" ht="13.5" thickBot="1" x14ac:dyDescent="0.25">
      <c r="A17" s="30" t="s">
        <v>26</v>
      </c>
      <c r="B17" s="31">
        <f>SUM(B15:B16)</f>
        <v>279617</v>
      </c>
      <c r="C17" s="31">
        <f>SUM(C15:C16)</f>
        <v>142197</v>
      </c>
      <c r="D17" s="31">
        <f>SUM(D15:D16)</f>
        <v>157925</v>
      </c>
      <c r="E17" s="31">
        <f t="shared" ref="E17:M17" si="4">SUM(E15:E16)</f>
        <v>216810.59</v>
      </c>
      <c r="F17" s="31">
        <f>SUM(F15:F16)</f>
        <v>375430</v>
      </c>
      <c r="G17" s="32">
        <f>SUM(G15:G16)</f>
        <v>313230</v>
      </c>
      <c r="H17" s="33">
        <f>SUM(H15:H16)</f>
        <v>337397.3</v>
      </c>
      <c r="I17" s="33">
        <f t="shared" si="4"/>
        <v>216810.59</v>
      </c>
      <c r="J17" s="33">
        <f t="shared" si="4"/>
        <v>216810.59</v>
      </c>
      <c r="K17" s="34">
        <f t="shared" si="4"/>
        <v>216810.59</v>
      </c>
      <c r="L17" s="34">
        <f t="shared" si="4"/>
        <v>216810.59</v>
      </c>
      <c r="M17" s="35">
        <f t="shared" si="4"/>
        <v>216810.59</v>
      </c>
    </row>
    <row r="18" spans="1:13" ht="13.5" thickBot="1" x14ac:dyDescent="0.25">
      <c r="A18" s="36"/>
      <c r="B18" s="37"/>
      <c r="C18" s="37"/>
      <c r="D18" s="37"/>
      <c r="E18" s="37"/>
      <c r="F18" s="38"/>
      <c r="G18" s="39"/>
      <c r="H18" s="40"/>
      <c r="I18" s="41"/>
      <c r="J18" s="41"/>
      <c r="K18" s="40"/>
      <c r="L18" s="40"/>
      <c r="M18" s="42"/>
    </row>
    <row r="19" spans="1:13" ht="13.5" thickBot="1" x14ac:dyDescent="0.25">
      <c r="A19" s="6" t="s">
        <v>27</v>
      </c>
      <c r="B19" s="64">
        <f>B13-B17</f>
        <v>-125092</v>
      </c>
      <c r="C19" s="64">
        <f>C13-C17</f>
        <v>36919</v>
      </c>
      <c r="D19" s="64">
        <v>32712</v>
      </c>
      <c r="E19" s="64">
        <f t="shared" ref="E19:M19" si="5">E13-E17</f>
        <v>182126.37999999998</v>
      </c>
      <c r="F19" s="64">
        <f>F13-F17</f>
        <v>-51641</v>
      </c>
      <c r="G19" s="65">
        <f>G13-G17</f>
        <v>-484</v>
      </c>
      <c r="H19" s="66">
        <f t="shared" si="5"/>
        <v>-195329.5</v>
      </c>
      <c r="I19" s="66">
        <f t="shared" si="5"/>
        <v>-60536.00999999998</v>
      </c>
      <c r="J19" s="66">
        <f t="shared" si="5"/>
        <v>-44908.551999999938</v>
      </c>
      <c r="K19" s="67">
        <f t="shared" si="5"/>
        <v>-27718.34819999992</v>
      </c>
      <c r="L19" s="67">
        <f t="shared" si="5"/>
        <v>-8809.1240199999011</v>
      </c>
      <c r="M19" s="68">
        <f t="shared" si="5"/>
        <v>11991.02257800012</v>
      </c>
    </row>
    <row r="20" spans="1:13" x14ac:dyDescent="0.2">
      <c r="A20" s="36"/>
      <c r="B20" s="37"/>
      <c r="C20" s="37"/>
      <c r="D20" s="37"/>
      <c r="E20" s="37"/>
      <c r="F20" s="38"/>
      <c r="G20" s="39"/>
      <c r="H20" s="40"/>
      <c r="I20" s="41"/>
      <c r="J20" s="41"/>
      <c r="K20" s="69"/>
      <c r="L20" s="69"/>
      <c r="M20" s="70"/>
    </row>
    <row r="21" spans="1:13" x14ac:dyDescent="0.2">
      <c r="A21" s="71"/>
      <c r="B21" s="72"/>
      <c r="C21" s="72"/>
      <c r="D21" s="72"/>
      <c r="E21" s="72"/>
      <c r="F21" s="73"/>
      <c r="G21" s="74"/>
      <c r="H21" s="75"/>
      <c r="I21" s="76"/>
      <c r="J21" s="76"/>
      <c r="K21" s="77"/>
      <c r="L21" s="75"/>
      <c r="M21" s="78"/>
    </row>
    <row r="22" spans="1:13" x14ac:dyDescent="0.2">
      <c r="A22" s="79" t="s">
        <v>28</v>
      </c>
      <c r="B22" s="80"/>
      <c r="C22" s="80"/>
      <c r="D22" s="80"/>
      <c r="E22" s="80"/>
      <c r="F22" s="81"/>
      <c r="G22" s="82"/>
      <c r="H22" s="83"/>
      <c r="I22" s="84"/>
      <c r="J22" s="84"/>
      <c r="K22" s="85"/>
      <c r="L22" s="83"/>
      <c r="M22" s="86"/>
    </row>
    <row r="23" spans="1:13" ht="36" x14ac:dyDescent="0.2">
      <c r="A23" s="87" t="s">
        <v>29</v>
      </c>
      <c r="B23" s="56">
        <v>2300</v>
      </c>
      <c r="C23" s="56">
        <v>2300</v>
      </c>
      <c r="D23" s="56">
        <v>2300</v>
      </c>
      <c r="E23" s="56">
        <v>2300</v>
      </c>
      <c r="F23" s="88">
        <v>9300</v>
      </c>
      <c r="G23" s="89">
        <v>7000</v>
      </c>
      <c r="H23" s="90">
        <v>7000</v>
      </c>
      <c r="I23" s="91">
        <v>7000</v>
      </c>
      <c r="J23" s="90">
        <v>7000</v>
      </c>
      <c r="K23" s="92">
        <v>7000</v>
      </c>
      <c r="L23" s="93">
        <v>7000</v>
      </c>
      <c r="M23" s="94">
        <v>7000</v>
      </c>
    </row>
    <row r="24" spans="1:13" ht="13.5" thickBot="1" x14ac:dyDescent="0.25">
      <c r="A24" s="95" t="s">
        <v>30</v>
      </c>
      <c r="B24" s="96"/>
      <c r="C24" s="96"/>
      <c r="D24" s="96"/>
      <c r="E24" s="96"/>
      <c r="F24" s="97"/>
      <c r="G24" s="98"/>
      <c r="H24" s="99"/>
      <c r="I24" s="100"/>
      <c r="J24" s="100"/>
      <c r="K24" s="101"/>
      <c r="L24" s="99"/>
      <c r="M24" s="102"/>
    </row>
    <row r="25" spans="1:13" ht="15" x14ac:dyDescent="0.25">
      <c r="A25" t="s">
        <v>31</v>
      </c>
      <c r="B25"/>
      <c r="C25"/>
      <c r="D25"/>
      <c r="E25"/>
      <c r="F25"/>
      <c r="G25"/>
      <c r="H25"/>
      <c r="I25"/>
      <c r="J25"/>
      <c r="K25"/>
      <c r="L25"/>
      <c r="M25"/>
    </row>
    <row r="26" spans="1:13" ht="15" x14ac:dyDescent="0.25">
      <c r="A26" t="s">
        <v>32</v>
      </c>
      <c r="B26"/>
      <c r="C26"/>
      <c r="D26"/>
      <c r="E26"/>
      <c r="F26"/>
      <c r="G26"/>
      <c r="H26"/>
      <c r="I26"/>
      <c r="J26"/>
      <c r="K26"/>
      <c r="L26"/>
      <c r="M26"/>
    </row>
    <row r="27" spans="1:13" ht="15" x14ac:dyDescent="0.25">
      <c r="A27" s="103"/>
      <c r="B27"/>
      <c r="C27"/>
      <c r="D27"/>
      <c r="E27"/>
      <c r="F27" s="104"/>
      <c r="G27" s="104"/>
      <c r="H27"/>
      <c r="I27"/>
      <c r="J27"/>
      <c r="K27"/>
      <c r="L27"/>
      <c r="M27"/>
    </row>
    <row r="28" spans="1:13" ht="15" x14ac:dyDescent="0.25">
      <c r="A28" s="103"/>
      <c r="B28"/>
      <c r="C28"/>
      <c r="D28"/>
      <c r="E28"/>
      <c r="F28"/>
      <c r="G28"/>
      <c r="H28"/>
      <c r="I28"/>
      <c r="J28"/>
      <c r="K28"/>
      <c r="L28"/>
      <c r="M28"/>
    </row>
    <row r="29" spans="1:13" ht="15" x14ac:dyDescent="0.25">
      <c r="A29" s="103"/>
      <c r="B29" s="105"/>
      <c r="C29" s="105"/>
      <c r="D29" s="105"/>
      <c r="E29"/>
      <c r="F29"/>
      <c r="G29"/>
      <c r="H29"/>
      <c r="I29"/>
      <c r="J29"/>
      <c r="K29"/>
      <c r="L29"/>
      <c r="M2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Gondeková</dc:creator>
  <cp:lastModifiedBy>Jana Gondeková</cp:lastModifiedBy>
  <dcterms:created xsi:type="dcterms:W3CDTF">2025-02-10T11:19:22Z</dcterms:created>
  <dcterms:modified xsi:type="dcterms:W3CDTF">2025-02-10T11:19:53Z</dcterms:modified>
</cp:coreProperties>
</file>